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45"/>
  </bookViews>
  <sheets>
    <sheet name="ass somministrato" sheetId="1" r:id="rId1"/>
  </sheets>
  <externalReferences>
    <externalReference r:id="rId2"/>
    <externalReference r:id="rId3"/>
  </externalReferences>
  <definedNames>
    <definedName name="_xlnm.Print_Area" localSheetId="0">'ass somministrato'!$B$1:$S$26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'[2] 1 elem'!#REF!</definedName>
  </definedNames>
  <calcPr calcId="125725"/>
</workbook>
</file>

<file path=xl/calcChain.xml><?xml version="1.0" encoding="utf-8"?>
<calcChain xmlns="http://schemas.openxmlformats.org/spreadsheetml/2006/main">
  <c r="K6" i="1"/>
  <c r="N6"/>
  <c r="K7"/>
  <c r="J8"/>
  <c r="K8"/>
  <c r="M8"/>
  <c r="N7" s="1"/>
  <c r="N8"/>
  <c r="P8"/>
  <c r="Q7" s="1"/>
  <c r="P10"/>
  <c r="J11"/>
  <c r="J12" s="1"/>
  <c r="M11"/>
  <c r="N14"/>
  <c r="Q14"/>
  <c r="K15"/>
  <c r="N15"/>
  <c r="Q15"/>
  <c r="N16"/>
  <c r="Q16"/>
  <c r="N17"/>
  <c r="Q17"/>
  <c r="J18"/>
  <c r="K18"/>
  <c r="P18"/>
  <c r="Q18" s="1"/>
  <c r="M19"/>
  <c r="M18" s="1"/>
  <c r="N18" s="1"/>
  <c r="Q19"/>
  <c r="J20"/>
  <c r="K19" s="1"/>
  <c r="N20"/>
  <c r="Q20"/>
  <c r="N22"/>
  <c r="Q22"/>
  <c r="J25"/>
  <c r="K22" s="1"/>
  <c r="M25"/>
  <c r="N23" s="1"/>
  <c r="P25"/>
  <c r="Q24" s="1"/>
  <c r="Q25"/>
  <c r="K10" l="1"/>
  <c r="K11"/>
  <c r="K12"/>
  <c r="N11"/>
  <c r="K25"/>
  <c r="N19"/>
  <c r="M12"/>
  <c r="N25"/>
  <c r="K16"/>
  <c r="Q6"/>
  <c r="Q23"/>
  <c r="K20"/>
  <c r="Q8"/>
  <c r="K14"/>
  <c r="P11"/>
  <c r="K23"/>
  <c r="N24"/>
  <c r="K17"/>
  <c r="K24"/>
  <c r="Q11" l="1"/>
  <c r="P12"/>
  <c r="N10"/>
  <c r="N12"/>
  <c r="Q10" l="1"/>
  <c r="Q12"/>
</calcChain>
</file>

<file path=xl/sharedStrings.xml><?xml version="1.0" encoding="utf-8"?>
<sst xmlns="http://schemas.openxmlformats.org/spreadsheetml/2006/main" count="35" uniqueCount="24">
  <si>
    <t>Fonte: Ufficio dati e funzioni di sistema su dati Agenzia del Lavoro (Centri per l'Impiego) - PAT</t>
  </si>
  <si>
    <t>Totale</t>
  </si>
  <si>
    <t>Terziaro</t>
  </si>
  <si>
    <t>Secondario</t>
  </si>
  <si>
    <t>Agricoltura</t>
  </si>
  <si>
    <t>Settore attività</t>
  </si>
  <si>
    <t>&gt;=55</t>
  </si>
  <si>
    <t>40-54</t>
  </si>
  <si>
    <t>35-39</t>
  </si>
  <si>
    <t>30-34</t>
  </si>
  <si>
    <t>25-29</t>
  </si>
  <si>
    <t>&lt;25</t>
  </si>
  <si>
    <t>Classi di età</t>
  </si>
  <si>
    <t>Stranieri</t>
  </si>
  <si>
    <t xml:space="preserve">Italiani </t>
  </si>
  <si>
    <t>Cittadinanza</t>
  </si>
  <si>
    <t>Femmine</t>
  </si>
  <si>
    <t>Maschi</t>
  </si>
  <si>
    <t>Sesso</t>
  </si>
  <si>
    <t>22-21</t>
  </si>
  <si>
    <t>%</t>
  </si>
  <si>
    <t>v.a.</t>
  </si>
  <si>
    <t>Var. %</t>
  </si>
  <si>
    <t>Assunzioni con contratto di somministrazione (ex interinale) per sesso, cittadinanza, classi di età e settore di attività in provincia di Trento (2018-2022) (valori assoluti e percentuali e variazioni percentuali)</t>
  </si>
</sst>
</file>

<file path=xl/styles.xml><?xml version="1.0" encoding="utf-8"?>
<styleSheet xmlns="http://schemas.openxmlformats.org/spreadsheetml/2006/main">
  <numFmts count="13">
    <numFmt numFmtId="164" formatCode="#,##0\ \ ;\-#,##0\ \ ;&quot;0&quot;\ \ ;@\ \ "/>
    <numFmt numFmtId="165" formatCode="#,##0\ ;\-#,##0\ ;&quot;0&quot;\ ;@\ "/>
    <numFmt numFmtId="166" formatCode="#,##0.0\ ;\-#,##0.0\ ;&quot;0&quot;\ ;@\ "/>
    <numFmt numFmtId="167" formatCode="\+#,##0.0\ ;\-#,##0.0\ ;&quot;0,0&quot;\ ;@\ \ \ "/>
    <numFmt numFmtId="168" formatCode="#,##0.0;\-#,##0.0;&quot;0,0&quot;;@\ "/>
    <numFmt numFmtId="169" formatCode="\+#,##0.0;\-#,##0.0;&quot;0,0&quot;;@\ \ "/>
    <numFmt numFmtId="170" formatCode="#,##0;\-#,##0;&quot;0&quot;;@\ \ "/>
    <numFmt numFmtId="171" formatCode="#,##0.0;\-#,##0.0;&quot;0,0&quot;;@\ \ "/>
    <numFmt numFmtId="172" formatCode="0.0"/>
    <numFmt numFmtId="173" formatCode="_-[$€-2]\ * #,##0.00_-;\-[$€-2]\ * #,##0.00_-;_-[$€-2]\ * &quot;-&quot;??_-"/>
    <numFmt numFmtId="174" formatCode="_(* #,##0_);_(* \(#,##0\);_(* &quot;-&quot;_);_(@_)"/>
    <numFmt numFmtId="175" formatCode="_-* #,##0.00_-;\-* #,##0.00_-;_-* &quot;-&quot;??_-;_-@_-"/>
    <numFmt numFmtId="176" formatCode="&quot;L.&quot;\ #,##0;[Red]\-&quot;L.&quot;\ #,##0"/>
  </numFmts>
  <fonts count="10">
    <font>
      <sz val="10"/>
      <name val="Geneva"/>
    </font>
    <font>
      <sz val="10"/>
      <name val="Arial"/>
      <family val="2"/>
    </font>
    <font>
      <sz val="10"/>
      <name val="Geneva"/>
    </font>
    <font>
      <b/>
      <sz val="11"/>
      <name val="Arial"/>
      <family val="2"/>
    </font>
    <font>
      <i/>
      <sz val="10"/>
      <name val="Arial"/>
      <family val="2"/>
    </font>
    <font>
      <i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Geneva"/>
    </font>
    <font>
      <sz val="18"/>
      <name val="Arial"/>
      <family val="2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164" fontId="1" fillId="0" borderId="0">
      <alignment horizontal="right" vertical="center"/>
    </xf>
    <xf numFmtId="0" fontId="1" fillId="0" borderId="0"/>
    <xf numFmtId="0" fontId="4" fillId="0" borderId="0">
      <alignment horizontal="left" vertical="center"/>
    </xf>
    <xf numFmtId="0" fontId="4" fillId="0" borderId="3">
      <alignment horizontal="center" vertical="center"/>
    </xf>
    <xf numFmtId="0" fontId="4" fillId="0" borderId="4">
      <alignment horizontal="centerContinuous" vertical="center"/>
    </xf>
    <xf numFmtId="173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164" fontId="1" fillId="0" borderId="0" applyBorder="0">
      <alignment horizontal="right" vertical="center"/>
    </xf>
    <xf numFmtId="176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 applyProtection="1">
      <protection locked="0"/>
    </xf>
    <xf numFmtId="0" fontId="1" fillId="0" borderId="0" xfId="1" applyFill="1" applyBorder="1" applyProtection="1">
      <protection locked="0"/>
    </xf>
    <xf numFmtId="0" fontId="1" fillId="0" borderId="0" xfId="1" applyBorder="1" applyProtection="1">
      <protection locked="0"/>
    </xf>
    <xf numFmtId="165" fontId="1" fillId="0" borderId="0" xfId="2" applyNumberFormat="1" applyFont="1" applyFill="1" applyBorder="1" applyAlignment="1" applyProtection="1">
      <alignment horizontal="right"/>
    </xf>
    <xf numFmtId="0" fontId="1" fillId="0" borderId="0" xfId="3" applyProtection="1">
      <protection locked="0"/>
    </xf>
    <xf numFmtId="165" fontId="1" fillId="0" borderId="0" xfId="2" applyNumberFormat="1" applyFont="1" applyFill="1" applyBorder="1" applyProtection="1">
      <alignment horizontal="right" vertical="center"/>
      <protection locked="0"/>
    </xf>
    <xf numFmtId="0" fontId="1" fillId="0" borderId="0" xfId="1" applyFill="1" applyProtection="1">
      <protection locked="0"/>
    </xf>
    <xf numFmtId="0" fontId="1" fillId="0" borderId="0" xfId="1" applyFont="1" applyFill="1" applyProtection="1">
      <protection locked="0"/>
    </xf>
    <xf numFmtId="0" fontId="3" fillId="0" borderId="0" xfId="1" applyFont="1"/>
    <xf numFmtId="0" fontId="0" fillId="0" borderId="0" xfId="0" applyBorder="1"/>
    <xf numFmtId="0" fontId="1" fillId="0" borderId="1" xfId="1" applyBorder="1" applyProtection="1">
      <protection locked="0"/>
    </xf>
    <xf numFmtId="0" fontId="0" fillId="0" borderId="1" xfId="0" applyBorder="1"/>
    <xf numFmtId="0" fontId="1" fillId="0" borderId="1" xfId="4" applyFont="1" applyBorder="1" applyProtection="1">
      <alignment horizontal="left" vertical="center"/>
      <protection locked="0"/>
    </xf>
    <xf numFmtId="0" fontId="5" fillId="0" borderId="1" xfId="1" applyFont="1" applyBorder="1" applyProtection="1">
      <protection locked="0"/>
    </xf>
    <xf numFmtId="0" fontId="1" fillId="0" borderId="0" xfId="1" applyAlignment="1" applyProtection="1">
      <alignment vertical="center"/>
      <protection locked="0"/>
    </xf>
    <xf numFmtId="166" fontId="1" fillId="0" borderId="0" xfId="2" applyNumberFormat="1" applyFont="1" applyFill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165" fontId="0" fillId="0" borderId="0" xfId="0" applyNumberFormat="1" applyAlignment="1">
      <alignment vertical="center"/>
    </xf>
    <xf numFmtId="167" fontId="1" fillId="0" borderId="2" xfId="2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vertical="center"/>
    </xf>
    <xf numFmtId="168" fontId="1" fillId="0" borderId="2" xfId="2" applyNumberFormat="1" applyFont="1" applyFill="1" applyBorder="1" applyAlignment="1" applyProtection="1">
      <alignment vertical="center"/>
    </xf>
    <xf numFmtId="165" fontId="1" fillId="0" borderId="2" xfId="2" applyNumberFormat="1" applyFont="1" applyFill="1" applyBorder="1" applyAlignment="1" applyProtection="1">
      <alignment vertical="center"/>
      <protection locked="0"/>
    </xf>
    <xf numFmtId="169" fontId="1" fillId="0" borderId="2" xfId="2" applyNumberFormat="1" applyFont="1" applyBorder="1" applyAlignment="1" applyProtection="1">
      <alignment vertical="center"/>
    </xf>
    <xf numFmtId="170" fontId="1" fillId="0" borderId="2" xfId="2" applyNumberFormat="1" applyFont="1" applyBorder="1" applyAlignment="1" applyProtection="1">
      <alignment horizontal="right" vertical="center"/>
    </xf>
    <xf numFmtId="0" fontId="1" fillId="0" borderId="2" xfId="4" applyFont="1" applyBorder="1" applyAlignment="1" applyProtection="1">
      <alignment horizontal="left" vertical="center"/>
      <protection locked="0"/>
    </xf>
    <xf numFmtId="167" fontId="1" fillId="0" borderId="0" xfId="2" applyNumberFormat="1" applyFont="1" applyFill="1" applyAlignment="1" applyProtection="1">
      <alignment horizontal="right" vertical="center"/>
    </xf>
    <xf numFmtId="0" fontId="0" fillId="0" borderId="0" xfId="0" applyAlignment="1">
      <alignment vertical="center"/>
    </xf>
    <xf numFmtId="168" fontId="1" fillId="0" borderId="0" xfId="2" applyNumberFormat="1" applyFont="1" applyFill="1" applyBorder="1" applyAlignment="1" applyProtection="1">
      <alignment vertical="center"/>
    </xf>
    <xf numFmtId="165" fontId="1" fillId="0" borderId="0" xfId="2" applyNumberFormat="1" applyFont="1" applyFill="1" applyBorder="1" applyAlignment="1" applyProtection="1">
      <alignment vertical="center"/>
      <protection locked="0"/>
    </xf>
    <xf numFmtId="169" fontId="1" fillId="0" borderId="0" xfId="2" applyNumberFormat="1" applyFont="1" applyBorder="1" applyAlignment="1" applyProtection="1">
      <alignment vertical="center"/>
    </xf>
    <xf numFmtId="170" fontId="1" fillId="0" borderId="0" xfId="2" applyNumberFormat="1" applyFont="1" applyBorder="1" applyAlignment="1" applyProtection="1">
      <alignment horizontal="right" vertical="center"/>
      <protection locked="0"/>
    </xf>
    <xf numFmtId="0" fontId="1" fillId="0" borderId="0" xfId="4" applyFont="1" applyBorder="1" applyAlignment="1" applyProtection="1">
      <alignment horizontal="left" vertical="center"/>
      <protection locked="0"/>
    </xf>
    <xf numFmtId="0" fontId="0" fillId="0" borderId="0" xfId="0" applyAlignment="1"/>
    <xf numFmtId="165" fontId="0" fillId="0" borderId="0" xfId="0" applyNumberFormat="1"/>
    <xf numFmtId="170" fontId="1" fillId="0" borderId="0" xfId="2" applyNumberFormat="1" applyFont="1" applyBorder="1" applyProtection="1">
      <alignment horizontal="right" vertical="center"/>
      <protection locked="0"/>
    </xf>
    <xf numFmtId="0" fontId="6" fillId="2" borderId="0" xfId="4" applyFont="1" applyFill="1" applyBorder="1" applyProtection="1">
      <alignment horizontal="left" vertical="center"/>
      <protection locked="0"/>
    </xf>
    <xf numFmtId="0" fontId="1" fillId="0" borderId="0" xfId="4" applyFont="1" applyFill="1" applyAlignment="1" applyProtection="1">
      <alignment vertical="center"/>
      <protection locked="0"/>
    </xf>
    <xf numFmtId="0" fontId="1" fillId="0" borderId="0" xfId="4" applyFont="1" applyFill="1" applyAlignment="1" applyProtection="1">
      <alignment horizontal="left" vertical="center"/>
      <protection locked="0"/>
    </xf>
    <xf numFmtId="0" fontId="1" fillId="0" borderId="0" xfId="4" applyFont="1" applyFill="1" applyBorder="1" applyAlignment="1" applyProtection="1">
      <alignment horizontal="left" vertical="center"/>
      <protection locked="0"/>
    </xf>
    <xf numFmtId="165" fontId="1" fillId="0" borderId="0" xfId="2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170" fontId="1" fillId="0" borderId="0" xfId="2" applyNumberFormat="1" applyFont="1" applyFill="1" applyBorder="1" applyAlignment="1" applyProtection="1">
      <alignment vertical="center"/>
      <protection locked="0"/>
    </xf>
    <xf numFmtId="171" fontId="1" fillId="0" borderId="0" xfId="2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172" fontId="1" fillId="0" borderId="0" xfId="1" applyNumberFormat="1" applyFill="1" applyAlignment="1" applyProtection="1">
      <alignment vertical="center"/>
      <protection locked="0"/>
    </xf>
    <xf numFmtId="169" fontId="1" fillId="0" borderId="0" xfId="2" applyNumberFormat="1" applyFont="1" applyAlignment="1" applyProtection="1">
      <alignment vertical="center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170" fontId="1" fillId="0" borderId="0" xfId="2" applyNumberFormat="1" applyFont="1" applyAlignment="1" applyProtection="1">
      <alignment vertical="center"/>
      <protection locked="0"/>
    </xf>
    <xf numFmtId="170" fontId="1" fillId="0" borderId="0" xfId="2" applyNumberFormat="1" applyFont="1" applyAlignment="1" applyProtection="1">
      <alignment horizontal="right" vertical="center"/>
      <protection locked="0"/>
    </xf>
    <xf numFmtId="171" fontId="1" fillId="0" borderId="0" xfId="2" applyNumberFormat="1" applyFont="1" applyAlignment="1" applyProtection="1">
      <alignment vertical="center"/>
      <protection locked="0"/>
    </xf>
    <xf numFmtId="0" fontId="7" fillId="0" borderId="0" xfId="0" applyFont="1" applyFill="1"/>
    <xf numFmtId="0" fontId="8" fillId="0" borderId="0" xfId="1" applyFont="1" applyFill="1" applyProtection="1">
      <protection locked="0"/>
    </xf>
    <xf numFmtId="170" fontId="1" fillId="0" borderId="0" xfId="2" applyNumberFormat="1" applyFont="1" applyProtection="1">
      <alignment horizontal="right" vertical="center"/>
      <protection locked="0"/>
    </xf>
    <xf numFmtId="0" fontId="6" fillId="2" borderId="0" xfId="4" applyFont="1" applyFill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169" fontId="1" fillId="0" borderId="0" xfId="2" applyNumberFormat="1" applyFont="1" applyFill="1" applyProtection="1">
      <alignment horizontal="right" vertical="center"/>
      <protection locked="0"/>
    </xf>
    <xf numFmtId="171" fontId="1" fillId="0" borderId="0" xfId="2" applyNumberFormat="1" applyFont="1" applyFill="1" applyBorder="1" applyProtection="1">
      <alignment horizontal="right" vertical="center"/>
      <protection locked="0"/>
    </xf>
    <xf numFmtId="170" fontId="1" fillId="0" borderId="0" xfId="2" applyNumberFormat="1" applyFont="1" applyFill="1" applyBorder="1" applyProtection="1">
      <alignment horizontal="right" vertical="center"/>
      <protection locked="0"/>
    </xf>
    <xf numFmtId="49" fontId="1" fillId="0" borderId="2" xfId="5" applyNumberFormat="1" applyFont="1" applyFill="1" applyBorder="1" applyAlignment="1" applyProtection="1">
      <alignment horizontal="center" vertical="top"/>
      <protection locked="0"/>
    </xf>
    <xf numFmtId="0" fontId="1" fillId="0" borderId="2" xfId="5" applyFont="1" applyFill="1" applyBorder="1" applyProtection="1">
      <alignment horizontal="center" vertical="center"/>
      <protection locked="0"/>
    </xf>
    <xf numFmtId="0" fontId="1" fillId="0" borderId="0" xfId="5" applyFont="1" applyFill="1" applyBorder="1" applyProtection="1">
      <alignment horizontal="center" vertical="center"/>
      <protection locked="0"/>
    </xf>
    <xf numFmtId="0" fontId="1" fillId="0" borderId="1" xfId="6" applyFont="1" applyFill="1" applyBorder="1" applyAlignment="1" applyProtection="1">
      <alignment horizontal="center"/>
      <protection locked="0"/>
    </xf>
    <xf numFmtId="0" fontId="1" fillId="0" borderId="1" xfId="6" applyFont="1" applyFill="1" applyBorder="1" applyAlignment="1" applyProtection="1">
      <alignment horizontal="center" vertical="center"/>
      <protection locked="0"/>
    </xf>
    <xf numFmtId="0" fontId="1" fillId="0" borderId="1" xfId="6" applyFont="1" applyFill="1" applyBorder="1" applyProtection="1">
      <alignment horizontal="centerContinuous" vertical="center"/>
      <protection locked="0"/>
    </xf>
    <xf numFmtId="0" fontId="1" fillId="0" borderId="1" xfId="6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 wrapText="1"/>
    </xf>
  </cellXfs>
  <cellStyles count="13">
    <cellStyle name="Euro" xfId="7"/>
    <cellStyle name="Migliaia (0)_3 2" xfId="8"/>
    <cellStyle name="Migliaia 2 2" xfId="9"/>
    <cellStyle name="Normale" xfId="0" builtinId="0"/>
    <cellStyle name="Normale 2 2" xfId="10"/>
    <cellStyle name="Normale_Stabilizzdeterm_interin" xfId="3"/>
    <cellStyle name="Normale_Tab occupazione disoccupazione " xfId="1"/>
    <cellStyle name="Riga base" xfId="11"/>
    <cellStyle name="Riga base_Tab occupazione disoccupazione " xfId="2"/>
    <cellStyle name="Titolo 1^ colonna" xfId="4"/>
    <cellStyle name="Titolo 1^riga" xfId="6"/>
    <cellStyle name="Titolo 2^riga" xfId="5"/>
    <cellStyle name="Valuta (0)_3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i/tab%20%20assunzioni%20%20VALO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 intermittente"/>
      <sheetName val="ass tempo determinato "/>
      <sheetName val="ass  part_time"/>
      <sheetName val="stab apprendistato 15 mesi"/>
      <sheetName val="stab apprendistato 27 mesi"/>
      <sheetName val="stab sommin 15 mesi"/>
      <sheetName val="stab sommin 27 mesi"/>
      <sheetName val="stab determinato 15 mesi"/>
      <sheetName val="stab determinato 27 mes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9">
    <tabColor rgb="FFFFFF00"/>
    <pageSetUpPr fitToPage="1"/>
  </sheetPr>
  <dimension ref="A1:BI38"/>
  <sheetViews>
    <sheetView showGridLines="0" tabSelected="1" zoomScaleNormal="100" workbookViewId="0">
      <selection activeCell="B27" sqref="B27"/>
    </sheetView>
  </sheetViews>
  <sheetFormatPr defaultColWidth="9.140625" defaultRowHeight="12.75"/>
  <cols>
    <col min="1" max="1" width="9.28515625" style="1" customWidth="1"/>
    <col min="2" max="2" width="15.140625" style="1" customWidth="1"/>
    <col min="3" max="3" width="1.28515625" style="1" customWidth="1"/>
    <col min="4" max="4" width="7.42578125" style="1" customWidth="1"/>
    <col min="5" max="5" width="6.140625" style="1" customWidth="1"/>
    <col min="6" max="6" width="1.28515625" style="1" customWidth="1"/>
    <col min="7" max="7" width="7.42578125" style="1" customWidth="1"/>
    <col min="8" max="8" width="7.28515625" style="1" customWidth="1"/>
    <col min="9" max="9" width="1.28515625" style="1" customWidth="1"/>
    <col min="10" max="10" width="7.42578125" style="1" customWidth="1"/>
    <col min="11" max="11" width="7.28515625" style="1" customWidth="1"/>
    <col min="12" max="12" width="1.28515625" style="1" customWidth="1"/>
    <col min="13" max="13" width="7.42578125" style="1" customWidth="1"/>
    <col min="14" max="14" width="7.28515625" style="1" customWidth="1"/>
    <col min="15" max="15" width="1.28515625" style="1" customWidth="1"/>
    <col min="16" max="16" width="7.42578125" style="1" customWidth="1"/>
    <col min="17" max="17" width="7.28515625" style="1" customWidth="1"/>
    <col min="18" max="18" width="1.28515625" style="1" customWidth="1"/>
    <col min="19" max="19" width="7" style="1" customWidth="1"/>
    <col min="20" max="20" width="6.5703125" style="1" customWidth="1"/>
    <col min="21" max="21" width="6.140625" style="1" customWidth="1"/>
    <col min="22" max="22" width="1.28515625" style="1" customWidth="1"/>
    <col min="23" max="23" width="6.5703125" style="1" customWidth="1"/>
    <col min="24" max="24" width="6.140625" style="1" customWidth="1"/>
    <col min="25" max="16384" width="9.140625" style="1"/>
  </cols>
  <sheetData>
    <row r="1" spans="2:53" ht="56.25" customHeight="1">
      <c r="B1" s="72" t="s">
        <v>23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53" ht="12" customHeight="1">
      <c r="R2" s="3"/>
      <c r="S2" s="3"/>
      <c r="T2" s="3"/>
    </row>
    <row r="3" spans="2:53" ht="20.100000000000001" customHeight="1">
      <c r="B3" s="70"/>
      <c r="C3" s="70"/>
      <c r="D3" s="69">
        <v>2018</v>
      </c>
      <c r="E3" s="69"/>
      <c r="F3" s="71"/>
      <c r="G3" s="69">
        <v>2019</v>
      </c>
      <c r="H3" s="69"/>
      <c r="I3" s="71"/>
      <c r="J3" s="69">
        <v>2020</v>
      </c>
      <c r="K3" s="69"/>
      <c r="L3" s="70"/>
      <c r="M3" s="69">
        <v>2021</v>
      </c>
      <c r="N3" s="69"/>
      <c r="O3" s="70"/>
      <c r="P3" s="69">
        <v>2022</v>
      </c>
      <c r="Q3" s="69"/>
      <c r="R3" s="12"/>
      <c r="S3" s="68" t="s">
        <v>22</v>
      </c>
      <c r="T3" s="10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2:53" ht="20.100000000000001" customHeight="1">
      <c r="B4" s="66"/>
      <c r="C4" s="67"/>
      <c r="D4" s="66" t="s">
        <v>21</v>
      </c>
      <c r="E4" s="66" t="s">
        <v>20</v>
      </c>
      <c r="F4" s="67"/>
      <c r="G4" s="66" t="s">
        <v>21</v>
      </c>
      <c r="H4" s="66" t="s">
        <v>20</v>
      </c>
      <c r="I4" s="67"/>
      <c r="J4" s="66" t="s">
        <v>21</v>
      </c>
      <c r="K4" s="66" t="s">
        <v>20</v>
      </c>
      <c r="L4" s="67"/>
      <c r="M4" s="66" t="s">
        <v>21</v>
      </c>
      <c r="N4" s="66" t="s">
        <v>20</v>
      </c>
      <c r="O4" s="67"/>
      <c r="P4" s="66" t="s">
        <v>21</v>
      </c>
      <c r="Q4" s="66" t="s">
        <v>20</v>
      </c>
      <c r="R4"/>
      <c r="S4" s="65" t="s">
        <v>19</v>
      </c>
      <c r="T4"/>
      <c r="U4"/>
      <c r="V4"/>
      <c r="W4" s="61"/>
      <c r="X4" s="61"/>
      <c r="Y4" s="61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2:53" ht="18" customHeight="1">
      <c r="B5" s="36" t="s">
        <v>18</v>
      </c>
      <c r="C5" s="8"/>
      <c r="D5" s="64"/>
      <c r="E5" s="63"/>
      <c r="F5" s="8"/>
      <c r="G5" s="64"/>
      <c r="H5" s="63"/>
      <c r="I5" s="8"/>
      <c r="J5" s="64"/>
      <c r="K5" s="63"/>
      <c r="L5" s="8"/>
      <c r="M5" s="64"/>
      <c r="N5" s="63"/>
      <c r="O5" s="8"/>
      <c r="P5" s="64"/>
      <c r="Q5" s="63"/>
      <c r="R5"/>
      <c r="S5" s="62"/>
      <c r="T5"/>
      <c r="U5"/>
      <c r="V5"/>
      <c r="W5" s="61"/>
      <c r="X5" s="42"/>
      <c r="Y5" s="42"/>
      <c r="Z5" s="42"/>
      <c r="AA5" s="42"/>
      <c r="AB5" s="42"/>
      <c r="AC5" s="10"/>
      <c r="AD5" s="10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6" spans="2:53" s="15" customFormat="1" ht="18" customHeight="1">
      <c r="B6" s="39" t="s">
        <v>17</v>
      </c>
      <c r="C6" s="38"/>
      <c r="D6" s="29">
        <v>9400</v>
      </c>
      <c r="E6" s="28">
        <v>58.490448634185796</v>
      </c>
      <c r="F6" s="37"/>
      <c r="G6" s="29">
        <v>6664</v>
      </c>
      <c r="H6" s="28">
        <v>56.188870151770651</v>
      </c>
      <c r="I6" s="37"/>
      <c r="J6" s="29">
        <v>4984</v>
      </c>
      <c r="K6" s="28">
        <f>J6/J$8*100</f>
        <v>56.24647331001016</v>
      </c>
      <c r="L6" s="37"/>
      <c r="M6" s="29">
        <v>7247</v>
      </c>
      <c r="N6" s="28">
        <f>M6/M$8*100</f>
        <v>62.674046527717721</v>
      </c>
      <c r="O6" s="37"/>
      <c r="P6" s="29">
        <v>7339</v>
      </c>
      <c r="Q6" s="28">
        <f>P6/P$8*100</f>
        <v>62.909309103377332</v>
      </c>
      <c r="R6" s="27"/>
      <c r="S6" s="26">
        <v>1.269490823789154</v>
      </c>
      <c r="T6" s="27"/>
      <c r="U6" s="18"/>
      <c r="V6" s="27"/>
      <c r="W6" s="16"/>
      <c r="X6" s="60"/>
      <c r="Y6" s="60"/>
      <c r="Z6" s="60"/>
      <c r="AA6" s="59"/>
      <c r="AB6" s="59"/>
      <c r="AC6" s="41"/>
      <c r="AD6" s="41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</row>
    <row r="7" spans="2:53" s="15" customFormat="1" ht="18" customHeight="1">
      <c r="B7" s="39" t="s">
        <v>16</v>
      </c>
      <c r="C7" s="38"/>
      <c r="D7" s="29">
        <v>6671</v>
      </c>
      <c r="E7" s="28">
        <v>41.509551365814204</v>
      </c>
      <c r="F7" s="37"/>
      <c r="G7" s="29">
        <v>5196</v>
      </c>
      <c r="H7" s="28">
        <v>43.811129848229342</v>
      </c>
      <c r="I7" s="37"/>
      <c r="J7" s="29">
        <v>3877</v>
      </c>
      <c r="K7" s="28">
        <f>J7/J$8*100</f>
        <v>43.75352668998984</v>
      </c>
      <c r="L7" s="37"/>
      <c r="M7" s="29">
        <v>4316</v>
      </c>
      <c r="N7" s="28">
        <f>M7/M$8*100</f>
        <v>37.325953472282279</v>
      </c>
      <c r="O7" s="37"/>
      <c r="P7" s="29">
        <v>4327</v>
      </c>
      <c r="Q7" s="28">
        <f>P7/P$8*100</f>
        <v>37.090690896622661</v>
      </c>
      <c r="R7" s="27"/>
      <c r="S7" s="26">
        <v>0.25486561631139942</v>
      </c>
      <c r="T7" s="27"/>
      <c r="U7" s="18"/>
      <c r="V7" s="27"/>
      <c r="W7" s="16"/>
      <c r="X7" s="60"/>
      <c r="Y7" s="60"/>
      <c r="Z7" s="60"/>
      <c r="AA7" s="59"/>
      <c r="AB7" s="59"/>
      <c r="AC7" s="41"/>
      <c r="AD7" s="41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</row>
    <row r="8" spans="2:53" s="15" customFormat="1" ht="18" customHeight="1">
      <c r="B8" s="39" t="s">
        <v>1</v>
      </c>
      <c r="C8" s="38"/>
      <c r="D8" s="40">
        <v>16071</v>
      </c>
      <c r="E8" s="28">
        <v>100</v>
      </c>
      <c r="F8" s="37"/>
      <c r="G8" s="40">
        <v>11860</v>
      </c>
      <c r="H8" s="28">
        <v>100</v>
      </c>
      <c r="I8" s="37"/>
      <c r="J8" s="40">
        <f>SUM(J6:J7)</f>
        <v>8861</v>
      </c>
      <c r="K8" s="28">
        <f>J8/J$8*100</f>
        <v>100</v>
      </c>
      <c r="L8" s="37"/>
      <c r="M8" s="40">
        <f>SUM(M6:M7)</f>
        <v>11563</v>
      </c>
      <c r="N8" s="28">
        <f>M8/M$8*100</f>
        <v>100</v>
      </c>
      <c r="O8" s="37"/>
      <c r="P8" s="40">
        <f>SUM(P6:P7)</f>
        <v>11666</v>
      </c>
      <c r="Q8" s="28">
        <f>P8/P$8*100</f>
        <v>100</v>
      </c>
      <c r="R8" s="27"/>
      <c r="S8" s="26">
        <v>0.89077229092795995</v>
      </c>
      <c r="T8" s="27"/>
      <c r="U8" s="18"/>
      <c r="V8" s="27"/>
      <c r="W8" s="16"/>
      <c r="X8" s="59"/>
      <c r="Y8" s="59"/>
      <c r="Z8" s="59"/>
      <c r="AA8" s="59"/>
      <c r="AB8" s="59"/>
      <c r="AC8" s="41"/>
      <c r="AD8" s="41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</row>
    <row r="9" spans="2:53" ht="18" customHeight="1">
      <c r="B9" s="58" t="s">
        <v>15</v>
      </c>
      <c r="C9" s="57"/>
      <c r="D9" s="54"/>
      <c r="E9" s="54"/>
      <c r="F9" s="52"/>
      <c r="G9" s="54"/>
      <c r="H9" s="54"/>
      <c r="I9" s="52"/>
      <c r="J9" s="54"/>
      <c r="K9" s="54"/>
      <c r="L9" s="52"/>
      <c r="M9" s="54"/>
      <c r="N9" s="54"/>
      <c r="O9" s="52"/>
      <c r="P9" s="54"/>
      <c r="Q9" s="54"/>
      <c r="R9" s="54"/>
      <c r="S9" s="54"/>
      <c r="T9" s="56"/>
      <c r="U9" s="55"/>
      <c r="V9" s="2"/>
      <c r="W9" s="54"/>
      <c r="X9"/>
      <c r="Y9"/>
      <c r="Z9"/>
      <c r="AA9"/>
      <c r="AB9"/>
      <c r="AC9"/>
      <c r="AD9"/>
      <c r="AE9"/>
    </row>
    <row r="10" spans="2:53" s="15" customFormat="1" ht="18" customHeight="1">
      <c r="B10" s="49" t="s">
        <v>14</v>
      </c>
      <c r="C10" s="53"/>
      <c r="D10" s="29">
        <v>11077</v>
      </c>
      <c r="E10" s="28">
        <v>68.925393566050658</v>
      </c>
      <c r="F10" s="52"/>
      <c r="G10" s="29">
        <v>7670</v>
      </c>
      <c r="H10" s="28">
        <v>64.671163575042158</v>
      </c>
      <c r="I10" s="52"/>
      <c r="J10" s="29">
        <v>5918</v>
      </c>
      <c r="K10" s="28">
        <f>J10/J$12*100</f>
        <v>66.787044351653307</v>
      </c>
      <c r="L10" s="52"/>
      <c r="M10" s="29">
        <v>7336</v>
      </c>
      <c r="N10" s="28">
        <f>M10/M$12*100</f>
        <v>63.443742973276827</v>
      </c>
      <c r="O10" s="52"/>
      <c r="P10" s="29">
        <f>4496+149</f>
        <v>4645</v>
      </c>
      <c r="Q10" s="28">
        <f>P10/P$12*100</f>
        <v>39.816560946339791</v>
      </c>
      <c r="R10" s="48"/>
      <c r="S10" s="16">
        <v>-36.682115594329332</v>
      </c>
      <c r="T10" s="47"/>
      <c r="U10" s="51"/>
      <c r="V10" s="50"/>
      <c r="W10" s="16"/>
      <c r="X10" s="27"/>
      <c r="Y10" s="27"/>
      <c r="Z10" s="27"/>
      <c r="AA10" s="27"/>
      <c r="AB10" s="27"/>
      <c r="AC10" s="27"/>
      <c r="AD10" s="27"/>
      <c r="AE10" s="27"/>
    </row>
    <row r="11" spans="2:53" s="15" customFormat="1" ht="18" customHeight="1">
      <c r="B11" s="49" t="s">
        <v>13</v>
      </c>
      <c r="C11" s="53"/>
      <c r="D11" s="29">
        <v>4994</v>
      </c>
      <c r="E11" s="28">
        <v>31.074606433949349</v>
      </c>
      <c r="F11" s="52"/>
      <c r="G11" s="29">
        <v>4190</v>
      </c>
      <c r="H11" s="28">
        <v>35.328836424957842</v>
      </c>
      <c r="I11" s="52"/>
      <c r="J11" s="29">
        <f>(528+2415)</f>
        <v>2943</v>
      </c>
      <c r="K11" s="28">
        <f>J11/J$12*100</f>
        <v>33.212955648346686</v>
      </c>
      <c r="L11" s="52"/>
      <c r="M11" s="29">
        <f>M8-M10</f>
        <v>4227</v>
      </c>
      <c r="N11" s="28">
        <f>M11/M$12*100</f>
        <v>36.556257026723173</v>
      </c>
      <c r="O11" s="52"/>
      <c r="P11" s="29">
        <f>P8-P10</f>
        <v>7021</v>
      </c>
      <c r="Q11" s="28">
        <f>P11/P$12*100</f>
        <v>60.183439053660202</v>
      </c>
      <c r="R11" s="48"/>
      <c r="S11" s="26">
        <v>66.098888100307548</v>
      </c>
      <c r="T11" s="47"/>
      <c r="U11" s="51"/>
      <c r="V11" s="50"/>
      <c r="W11" s="16"/>
      <c r="X11" s="27"/>
      <c r="Y11" s="27"/>
      <c r="Z11" s="27"/>
      <c r="AA11" s="27"/>
      <c r="AB11" s="27"/>
      <c r="AC11" s="27"/>
      <c r="AD11" s="27"/>
      <c r="AE11" s="27"/>
    </row>
    <row r="12" spans="2:53" s="15" customFormat="1" ht="18" customHeight="1">
      <c r="B12" s="49" t="s">
        <v>1</v>
      </c>
      <c r="C12" s="31"/>
      <c r="D12" s="40">
        <v>16071</v>
      </c>
      <c r="E12" s="28">
        <v>100</v>
      </c>
      <c r="F12" s="37"/>
      <c r="G12" s="40">
        <v>11860</v>
      </c>
      <c r="H12" s="28">
        <v>100</v>
      </c>
      <c r="I12" s="37"/>
      <c r="J12" s="40">
        <f>SUM(J10:J11)</f>
        <v>8861</v>
      </c>
      <c r="K12" s="28">
        <f>J12/J$12*100</f>
        <v>100</v>
      </c>
      <c r="L12" s="37"/>
      <c r="M12" s="40">
        <f>SUM(M10:M11)</f>
        <v>11563</v>
      </c>
      <c r="N12" s="28">
        <f>M12/M$12*100</f>
        <v>100</v>
      </c>
      <c r="O12" s="37"/>
      <c r="P12" s="40">
        <f>SUM(P10:P11)</f>
        <v>11666</v>
      </c>
      <c r="Q12" s="28">
        <f>P12/P$12*100</f>
        <v>100</v>
      </c>
      <c r="R12" s="48"/>
      <c r="S12" s="26">
        <v>0.89077229092795995</v>
      </c>
      <c r="T12" s="47"/>
      <c r="U12" s="46"/>
      <c r="V12" s="46"/>
      <c r="W12" s="16"/>
      <c r="X12" s="27"/>
      <c r="Y12" s="27"/>
      <c r="Z12" s="27"/>
      <c r="AA12" s="27"/>
      <c r="AB12" s="27"/>
      <c r="AC12" s="27"/>
      <c r="AD12" s="27"/>
      <c r="AE12" s="27"/>
    </row>
    <row r="13" spans="2:53" ht="18" customHeight="1">
      <c r="B13" s="36" t="s">
        <v>12</v>
      </c>
      <c r="C13" s="8"/>
      <c r="D13" s="43"/>
      <c r="E13" s="44"/>
      <c r="F13" s="45"/>
      <c r="G13" s="43"/>
      <c r="H13" s="44"/>
      <c r="I13" s="45"/>
      <c r="J13" s="43"/>
      <c r="K13" s="44"/>
      <c r="L13" s="45"/>
      <c r="M13" s="43"/>
      <c r="N13" s="44"/>
      <c r="O13" s="45"/>
      <c r="P13" s="43"/>
      <c r="Q13" s="44"/>
      <c r="R13" s="33"/>
      <c r="S13" s="43"/>
      <c r="T13"/>
      <c r="U13"/>
      <c r="V13"/>
      <c r="W13" s="43"/>
      <c r="X13" s="42"/>
      <c r="Y13" s="42"/>
      <c r="Z13" s="42"/>
      <c r="AA13" s="42"/>
      <c r="AB13" s="42"/>
      <c r="AC13" s="10"/>
      <c r="AD13" s="10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2:53" s="15" customFormat="1" ht="18" customHeight="1">
      <c r="B14" s="39" t="s">
        <v>11</v>
      </c>
      <c r="C14" s="38"/>
      <c r="D14" s="29">
        <v>4353</v>
      </c>
      <c r="E14" s="28">
        <v>27.086055628150085</v>
      </c>
      <c r="F14" s="37"/>
      <c r="G14" s="29">
        <v>3160</v>
      </c>
      <c r="H14" s="28">
        <v>26.644182124789207</v>
      </c>
      <c r="I14" s="37"/>
      <c r="J14" s="29">
        <v>2436</v>
      </c>
      <c r="K14" s="28">
        <f>J14/J$20*100</f>
        <v>27.491253808825189</v>
      </c>
      <c r="L14" s="37"/>
      <c r="M14" s="29">
        <v>3458</v>
      </c>
      <c r="N14" s="28">
        <f>M14/M$20*100</f>
        <v>29.905733806105683</v>
      </c>
      <c r="O14" s="37"/>
      <c r="P14" s="29">
        <v>3398</v>
      </c>
      <c r="Q14" s="28">
        <f>P14/P$20*100</f>
        <v>29.127378707354705</v>
      </c>
      <c r="R14" s="27"/>
      <c r="S14" s="16">
        <v>-1.735106998264893</v>
      </c>
      <c r="T14" s="27"/>
      <c r="U14" s="18"/>
      <c r="V14" s="27"/>
      <c r="W14" s="16"/>
      <c r="X14" s="41"/>
      <c r="Y14" s="41"/>
      <c r="Z14" s="41"/>
      <c r="AA14" s="41"/>
      <c r="AB14" s="41"/>
      <c r="AC14" s="41"/>
      <c r="AD14" s="41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</row>
    <row r="15" spans="2:53" s="15" customFormat="1" ht="18" customHeight="1">
      <c r="B15" s="39" t="s">
        <v>10</v>
      </c>
      <c r="C15" s="38"/>
      <c r="D15" s="29">
        <v>2812</v>
      </c>
      <c r="E15" s="28">
        <v>17.497355485035158</v>
      </c>
      <c r="F15" s="37"/>
      <c r="G15" s="29">
        <v>1997</v>
      </c>
      <c r="H15" s="28">
        <v>16.838111298482296</v>
      </c>
      <c r="I15" s="37"/>
      <c r="J15" s="29">
        <v>1666</v>
      </c>
      <c r="K15" s="28">
        <f>J15/J$20*100</f>
        <v>18.801489673851709</v>
      </c>
      <c r="L15" s="37"/>
      <c r="M15" s="29">
        <v>2108</v>
      </c>
      <c r="N15" s="28">
        <f>M15/M$20*100</f>
        <v>18.230563002680967</v>
      </c>
      <c r="O15" s="37"/>
      <c r="P15" s="29">
        <v>2122</v>
      </c>
      <c r="Q15" s="28">
        <f>P15/P$20*100</f>
        <v>18.189610834904851</v>
      </c>
      <c r="R15" s="27"/>
      <c r="S15" s="26">
        <v>0.66413662239089188</v>
      </c>
      <c r="T15" s="27"/>
      <c r="U15" s="18"/>
      <c r="V15" s="27"/>
      <c r="W15" s="16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spans="2:53" s="15" customFormat="1" ht="18" customHeight="1">
      <c r="B16" s="39" t="s">
        <v>9</v>
      </c>
      <c r="C16" s="38"/>
      <c r="D16" s="40">
        <v>1965</v>
      </c>
      <c r="E16" s="28">
        <v>12.22699271980586</v>
      </c>
      <c r="F16" s="37"/>
      <c r="G16" s="40">
        <v>1548</v>
      </c>
      <c r="H16" s="28">
        <v>13.052276559865092</v>
      </c>
      <c r="I16" s="37"/>
      <c r="J16" s="40">
        <v>1153</v>
      </c>
      <c r="K16" s="28">
        <f>J16/J$20*100</f>
        <v>13.012075386525224</v>
      </c>
      <c r="L16" s="37"/>
      <c r="M16" s="40">
        <v>1565</v>
      </c>
      <c r="N16" s="28">
        <f>M16/M$20*100</f>
        <v>13.534549857303467</v>
      </c>
      <c r="O16" s="37"/>
      <c r="P16" s="40">
        <v>1530</v>
      </c>
      <c r="Q16" s="28">
        <f>P16/P$20*100</f>
        <v>13.11503514486542</v>
      </c>
      <c r="R16" s="27"/>
      <c r="S16" s="16">
        <v>-2.2364217252396164</v>
      </c>
      <c r="T16" s="27"/>
      <c r="U16" s="18"/>
      <c r="V16" s="27"/>
      <c r="W16" s="16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spans="1:53" s="15" customFormat="1" ht="18" customHeight="1">
      <c r="B17" s="39" t="s">
        <v>8</v>
      </c>
      <c r="C17" s="38"/>
      <c r="D17" s="29">
        <v>1771</v>
      </c>
      <c r="E17" s="28">
        <v>11.019849418206707</v>
      </c>
      <c r="F17" s="37"/>
      <c r="G17" s="29">
        <v>1417</v>
      </c>
      <c r="H17" s="28">
        <v>11.947723440134906</v>
      </c>
      <c r="I17" s="37"/>
      <c r="J17" s="29">
        <v>1031</v>
      </c>
      <c r="K17" s="28">
        <f>J17/J$20*100</f>
        <v>11.635255614490465</v>
      </c>
      <c r="L17" s="37"/>
      <c r="M17" s="29">
        <v>1205</v>
      </c>
      <c r="N17" s="28">
        <f>M17/M$20*100</f>
        <v>10.421170976390211</v>
      </c>
      <c r="O17" s="37"/>
      <c r="P17" s="29">
        <v>1193</v>
      </c>
      <c r="Q17" s="28">
        <f>P17/P$20*100</f>
        <v>10.226298645636893</v>
      </c>
      <c r="R17" s="27"/>
      <c r="S17" s="16">
        <v>-0.99585062240663891</v>
      </c>
      <c r="T17" s="27"/>
      <c r="U17" s="18"/>
      <c r="V17" s="27"/>
      <c r="W17" s="16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53" s="15" customFormat="1" ht="18" customHeight="1">
      <c r="B18" s="39" t="s">
        <v>7</v>
      </c>
      <c r="C18" s="38"/>
      <c r="D18" s="29">
        <v>4215</v>
      </c>
      <c r="E18" s="28">
        <v>26.227366063095015</v>
      </c>
      <c r="F18" s="37"/>
      <c r="G18" s="29">
        <v>3070</v>
      </c>
      <c r="H18" s="28">
        <v>25.885328836424961</v>
      </c>
      <c r="I18" s="37"/>
      <c r="J18" s="29">
        <f>(973+619+509)</f>
        <v>2101</v>
      </c>
      <c r="K18" s="28">
        <f>J18/J$20*100</f>
        <v>23.71064213971335</v>
      </c>
      <c r="L18" s="37"/>
      <c r="M18" s="29">
        <f>M20-(M14+M15+M16+M17+M19)</f>
        <v>2045</v>
      </c>
      <c r="N18" s="28">
        <f>M18/M$20*100</f>
        <v>17.685721698521146</v>
      </c>
      <c r="O18" s="37"/>
      <c r="P18" s="29">
        <f>P20-(P14+P15+P16+P17+P19)</f>
        <v>2766</v>
      </c>
      <c r="Q18" s="28">
        <f>P18/P$20*100</f>
        <v>23.709926281501801</v>
      </c>
      <c r="R18" s="27"/>
      <c r="S18" s="26">
        <v>35.256723716381416</v>
      </c>
      <c r="T18" s="27"/>
      <c r="U18" s="18"/>
      <c r="V18" s="27"/>
      <c r="W18" s="16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spans="1:53" s="15" customFormat="1" ht="18" customHeight="1">
      <c r="B19" s="39" t="s">
        <v>6</v>
      </c>
      <c r="C19" s="38"/>
      <c r="D19" s="40">
        <v>955</v>
      </c>
      <c r="E19" s="28">
        <v>5.9423806857071746</v>
      </c>
      <c r="F19" s="37"/>
      <c r="G19" s="40">
        <v>668</v>
      </c>
      <c r="H19" s="28">
        <v>5.632377740303542</v>
      </c>
      <c r="I19" s="37"/>
      <c r="J19" s="40">
        <v>474</v>
      </c>
      <c r="K19" s="28">
        <f>J19/J$20*100</f>
        <v>5.3492833765940642</v>
      </c>
      <c r="L19" s="37"/>
      <c r="M19" s="40">
        <f>566+616</f>
        <v>1182</v>
      </c>
      <c r="N19" s="28">
        <f>M19/M$20*100</f>
        <v>10.222260658998531</v>
      </c>
      <c r="O19" s="37"/>
      <c r="P19" s="40">
        <v>657</v>
      </c>
      <c r="Q19" s="28">
        <f>P19/P$20*100</f>
        <v>5.6317503857363276</v>
      </c>
      <c r="R19" s="27"/>
      <c r="S19" s="16">
        <v>-44.416243654822338</v>
      </c>
      <c r="T19" s="27"/>
      <c r="U19" s="18"/>
      <c r="V19" s="27"/>
      <c r="W19" s="16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spans="1:53" s="15" customFormat="1" ht="18" customHeight="1">
      <c r="B20" s="39" t="s">
        <v>1</v>
      </c>
      <c r="C20" s="38"/>
      <c r="D20" s="29">
        <v>16071</v>
      </c>
      <c r="E20" s="28">
        <v>100</v>
      </c>
      <c r="F20" s="37"/>
      <c r="G20" s="29">
        <v>11860</v>
      </c>
      <c r="H20" s="28">
        <v>100</v>
      </c>
      <c r="I20" s="37"/>
      <c r="J20" s="29">
        <f>SUM(J14:J19)</f>
        <v>8861</v>
      </c>
      <c r="K20" s="28">
        <f>J20/J$20*100</f>
        <v>100</v>
      </c>
      <c r="L20" s="37"/>
      <c r="M20" s="29">
        <v>11563</v>
      </c>
      <c r="N20" s="28">
        <f>M20/M$20*100</f>
        <v>100</v>
      </c>
      <c r="O20" s="37"/>
      <c r="P20" s="29">
        <v>11666</v>
      </c>
      <c r="Q20" s="28">
        <f>P20/P$20*100</f>
        <v>100</v>
      </c>
      <c r="R20" s="27"/>
      <c r="S20" s="26">
        <v>0.89077229092795995</v>
      </c>
      <c r="T20" s="27"/>
      <c r="U20" s="18"/>
      <c r="V20" s="27"/>
      <c r="W20" s="16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spans="1:53" ht="18" customHeight="1">
      <c r="B21" s="36" t="s">
        <v>5</v>
      </c>
      <c r="C21" s="35"/>
      <c r="D21" s="33"/>
      <c r="E21" s="33"/>
      <c r="F21" s="30"/>
      <c r="G21" s="33"/>
      <c r="H21" s="33"/>
      <c r="I21" s="30"/>
      <c r="J21" s="33"/>
      <c r="K21" s="33"/>
      <c r="L21" s="30"/>
      <c r="M21" s="33"/>
      <c r="N21" s="33"/>
      <c r="O21" s="30"/>
      <c r="P21" s="33"/>
      <c r="Q21" s="33"/>
      <c r="R21" s="33"/>
      <c r="S21" s="33"/>
      <c r="T21"/>
      <c r="U21" s="34"/>
      <c r="V21"/>
      <c r="W21" s="33"/>
    </row>
    <row r="22" spans="1:53" s="15" customFormat="1" ht="18" customHeight="1">
      <c r="B22" s="32" t="s">
        <v>4</v>
      </c>
      <c r="C22" s="31"/>
      <c r="D22" s="29">
        <v>232</v>
      </c>
      <c r="E22" s="28">
        <v>1.4435940513969261</v>
      </c>
      <c r="F22" s="30"/>
      <c r="G22" s="29">
        <v>211</v>
      </c>
      <c r="H22" s="28">
        <v>1.779089376053963</v>
      </c>
      <c r="I22" s="30"/>
      <c r="J22" s="29">
        <v>198</v>
      </c>
      <c r="K22" s="28">
        <f>J22/J$25*100</f>
        <v>2.2345107775646089</v>
      </c>
      <c r="L22" s="30"/>
      <c r="M22" s="29">
        <v>256</v>
      </c>
      <c r="N22" s="28">
        <f>M22/M$25*100</f>
        <v>2.2139583153160944</v>
      </c>
      <c r="O22" s="30"/>
      <c r="P22" s="29">
        <v>252</v>
      </c>
      <c r="Q22" s="28">
        <f>P22/P$25*100</f>
        <v>2.1601234356248931</v>
      </c>
      <c r="R22" s="27"/>
      <c r="S22" s="16">
        <v>-1.5625</v>
      </c>
      <c r="T22" s="27"/>
      <c r="U22" s="18"/>
      <c r="V22" s="27"/>
      <c r="W22" s="16"/>
    </row>
    <row r="23" spans="1:53" s="15" customFormat="1" ht="18" customHeight="1">
      <c r="B23" s="32" t="s">
        <v>3</v>
      </c>
      <c r="C23" s="31"/>
      <c r="D23" s="29">
        <v>8013</v>
      </c>
      <c r="E23" s="28">
        <v>49.859996266567109</v>
      </c>
      <c r="F23" s="30"/>
      <c r="G23" s="29">
        <v>5868</v>
      </c>
      <c r="H23" s="28">
        <v>49.477234401349072</v>
      </c>
      <c r="I23" s="30"/>
      <c r="J23" s="29">
        <v>4571</v>
      </c>
      <c r="K23" s="28">
        <f>J23/J$25*100</f>
        <v>51.585599819433469</v>
      </c>
      <c r="L23" s="30"/>
      <c r="M23" s="29">
        <v>6691</v>
      </c>
      <c r="N23" s="28">
        <f>M23/M$25*100</f>
        <v>57.865605811640577</v>
      </c>
      <c r="O23" s="30"/>
      <c r="P23" s="29">
        <v>6296</v>
      </c>
      <c r="Q23" s="28">
        <f>P23/P$25*100</f>
        <v>53.96879821704097</v>
      </c>
      <c r="R23" s="27"/>
      <c r="S23" s="16">
        <v>-5.9034523987445828</v>
      </c>
      <c r="U23" s="18"/>
      <c r="V23" s="17"/>
      <c r="W23" s="16"/>
    </row>
    <row r="24" spans="1:53" s="15" customFormat="1" ht="18" customHeight="1">
      <c r="B24" s="32" t="s">
        <v>2</v>
      </c>
      <c r="C24" s="31"/>
      <c r="D24" s="29">
        <v>7826</v>
      </c>
      <c r="E24" s="28">
        <v>48.696409682035963</v>
      </c>
      <c r="F24" s="30"/>
      <c r="G24" s="29">
        <v>5781</v>
      </c>
      <c r="H24" s="28">
        <v>48.743676222596967</v>
      </c>
      <c r="I24" s="30"/>
      <c r="J24" s="29">
        <v>4092</v>
      </c>
      <c r="K24" s="28">
        <f>J24/J$25*100</f>
        <v>46.179889403001916</v>
      </c>
      <c r="L24" s="30"/>
      <c r="M24" s="29">
        <v>4616</v>
      </c>
      <c r="N24" s="28">
        <f>M24/M$25*100</f>
        <v>39.920435873043324</v>
      </c>
      <c r="O24" s="30"/>
      <c r="P24" s="29">
        <v>5118</v>
      </c>
      <c r="Q24" s="28">
        <f>P24/P$25*100</f>
        <v>43.871078347334134</v>
      </c>
      <c r="R24" s="27"/>
      <c r="S24" s="26">
        <v>10.875216637781628</v>
      </c>
      <c r="U24" s="18"/>
      <c r="V24" s="17"/>
      <c r="W24" s="16"/>
    </row>
    <row r="25" spans="1:53" s="15" customFormat="1" ht="18" customHeight="1">
      <c r="B25" s="25" t="s">
        <v>1</v>
      </c>
      <c r="C25" s="24"/>
      <c r="D25" s="22">
        <v>16071</v>
      </c>
      <c r="E25" s="21">
        <v>100</v>
      </c>
      <c r="F25" s="23"/>
      <c r="G25" s="22">
        <v>11860</v>
      </c>
      <c r="H25" s="21">
        <v>100</v>
      </c>
      <c r="I25" s="23"/>
      <c r="J25" s="22">
        <f>SUM(J22:J24)</f>
        <v>8861</v>
      </c>
      <c r="K25" s="21">
        <f>J25/J$25*100</f>
        <v>100</v>
      </c>
      <c r="L25" s="23"/>
      <c r="M25" s="22">
        <f>SUM(M22:M24)</f>
        <v>11563</v>
      </c>
      <c r="N25" s="21">
        <f>M25/M$25*100</f>
        <v>100</v>
      </c>
      <c r="O25" s="23"/>
      <c r="P25" s="22">
        <f>SUM(P22:P24)</f>
        <v>11666</v>
      </c>
      <c r="Q25" s="21">
        <f>P25/P$25*100</f>
        <v>100</v>
      </c>
      <c r="R25" s="20"/>
      <c r="S25" s="19">
        <v>30.493172328179664</v>
      </c>
      <c r="U25" s="18"/>
      <c r="V25" s="17"/>
      <c r="W25" s="16"/>
    </row>
    <row r="26" spans="1:53" ht="18.75" customHeight="1">
      <c r="B26" s="14" t="s">
        <v>0</v>
      </c>
      <c r="C26" s="11"/>
      <c r="D26" s="11"/>
      <c r="E26" s="11"/>
      <c r="F26" s="13"/>
      <c r="G26" s="11"/>
      <c r="H26" s="11"/>
      <c r="I26" s="13"/>
      <c r="J26" s="11"/>
      <c r="K26" s="11"/>
      <c r="L26" s="13"/>
      <c r="M26" s="11"/>
      <c r="N26" s="11"/>
      <c r="O26" s="13"/>
      <c r="P26" s="11"/>
      <c r="Q26" s="11"/>
      <c r="R26" s="12"/>
      <c r="S26" s="11"/>
      <c r="T26"/>
      <c r="U26"/>
      <c r="V26" s="10"/>
      <c r="W26" s="10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9.899999999999999" customHeight="1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V27" s="3"/>
      <c r="W27" s="3"/>
    </row>
    <row r="28" spans="1:53" ht="19.899999999999999" customHeight="1">
      <c r="B28" s="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53" ht="19.899999999999999" customHeight="1">
      <c r="B29" s="9"/>
      <c r="D29" s="3"/>
      <c r="E29" s="3"/>
      <c r="F29" s="3"/>
      <c r="G29" s="3"/>
      <c r="H29" s="3"/>
      <c r="I29" s="3"/>
      <c r="J29" s="3"/>
      <c r="K29" s="3"/>
      <c r="L29" s="3"/>
      <c r="M29" s="6"/>
      <c r="N29" s="3"/>
      <c r="O29" s="3"/>
      <c r="P29" s="6"/>
      <c r="Q29" s="3"/>
      <c r="T29" s="2"/>
      <c r="U29" s="2"/>
      <c r="Y29" s="2"/>
      <c r="Z29" s="2"/>
      <c r="AA29" s="2"/>
    </row>
    <row r="30" spans="1:53" ht="19.899999999999999" customHeight="1"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  <c r="M30" s="6"/>
      <c r="N30" s="7"/>
      <c r="O30" s="7"/>
      <c r="P30" s="6"/>
      <c r="Q30" s="7"/>
      <c r="S30" s="7"/>
      <c r="T30" s="2"/>
      <c r="U30"/>
      <c r="V30"/>
      <c r="W30"/>
      <c r="X30"/>
      <c r="Y30"/>
      <c r="Z30" s="2"/>
      <c r="AA30" s="2"/>
    </row>
    <row r="31" spans="1:53" ht="19.899999999999999" customHeight="1">
      <c r="B31" s="8"/>
      <c r="C31" s="7"/>
      <c r="D31" s="2"/>
      <c r="E31" s="2"/>
      <c r="F31" s="2"/>
      <c r="G31" s="2"/>
      <c r="H31" s="2"/>
      <c r="I31" s="2"/>
      <c r="J31" s="2"/>
      <c r="K31" s="2"/>
      <c r="L31" s="2"/>
      <c r="M31" s="4"/>
      <c r="N31" s="2"/>
      <c r="O31" s="2"/>
      <c r="P31" s="4"/>
      <c r="Q31" s="2"/>
      <c r="S31" s="7"/>
      <c r="T31" s="2"/>
      <c r="U31"/>
      <c r="V31"/>
      <c r="W31"/>
      <c r="X31"/>
      <c r="Y31"/>
      <c r="Z31" s="2"/>
      <c r="AA31" s="2"/>
    </row>
    <row r="32" spans="1:53" ht="19.899999999999999" customHeight="1">
      <c r="A32"/>
      <c r="B32"/>
      <c r="C32"/>
      <c r="D32"/>
      <c r="E32"/>
      <c r="F32"/>
      <c r="G32"/>
      <c r="H32"/>
      <c r="I32"/>
      <c r="J32"/>
      <c r="K32"/>
      <c r="L32"/>
      <c r="M32" s="6"/>
      <c r="N32"/>
      <c r="O32"/>
      <c r="P32" s="6"/>
      <c r="Q32"/>
      <c r="R32"/>
      <c r="S32"/>
      <c r="T32" s="5"/>
      <c r="U32"/>
      <c r="V32"/>
      <c r="W32"/>
      <c r="X32"/>
      <c r="Y32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61" ht="19.899999999999999" customHeight="1">
      <c r="A33"/>
      <c r="B33"/>
      <c r="C33"/>
      <c r="D33"/>
      <c r="E33"/>
      <c r="F33"/>
      <c r="G33"/>
      <c r="H33"/>
      <c r="I33"/>
      <c r="J33"/>
      <c r="K33"/>
      <c r="L33"/>
      <c r="M33" s="6"/>
      <c r="N33"/>
      <c r="O33"/>
      <c r="P33" s="6"/>
      <c r="Q33"/>
      <c r="R33"/>
      <c r="S33"/>
      <c r="T33" s="5"/>
      <c r="U33"/>
      <c r="V33"/>
      <c r="W33"/>
      <c r="X33"/>
      <c r="Y33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spans="1:61" ht="19.899999999999999" customHeight="1">
      <c r="A34"/>
      <c r="B34"/>
      <c r="C34"/>
      <c r="D34"/>
      <c r="E34"/>
      <c r="F34"/>
      <c r="G34"/>
      <c r="H34"/>
      <c r="I34"/>
      <c r="J34"/>
      <c r="K34"/>
      <c r="L34"/>
      <c r="M34" s="4"/>
      <c r="N34"/>
      <c r="O34"/>
      <c r="P34" s="4"/>
      <c r="Q34"/>
      <c r="R34"/>
      <c r="S34"/>
      <c r="T34" s="2"/>
      <c r="U34" s="2"/>
      <c r="V34" s="3"/>
      <c r="W34" s="3"/>
      <c r="X34" s="3"/>
      <c r="Y34" s="2"/>
      <c r="Z34" s="2"/>
      <c r="AA34" s="2"/>
    </row>
    <row r="35" spans="1:61" ht="19.899999999999999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2"/>
      <c r="U35" s="2"/>
      <c r="V35" s="3"/>
      <c r="W35" s="3"/>
      <c r="X35" s="3"/>
      <c r="Y35" s="2"/>
      <c r="Z35" s="2"/>
      <c r="AA35" s="2"/>
    </row>
    <row r="36" spans="1:61" ht="19.899999999999999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61" ht="19.899999999999999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61" ht="19.899999999999999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</sheetData>
  <mergeCells count="6">
    <mergeCell ref="B1:S1"/>
    <mergeCell ref="P3:Q3"/>
    <mergeCell ref="M3:N3"/>
    <mergeCell ref="D3:E3"/>
    <mergeCell ref="G3:H3"/>
    <mergeCell ref="J3:K3"/>
  </mergeCells>
  <printOptions horizontalCentered="1"/>
  <pageMargins left="0.19685039370078741" right="0.19685039370078741" top="0.82677165354330717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 somministrato</vt:lpstr>
      <vt:lpstr>'ass somministrato'!Area_stampa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2023-11-20T11:13:26Z</cp:lastPrinted>
  <dcterms:created xsi:type="dcterms:W3CDTF">2023-11-20T11:13:18Z</dcterms:created>
  <dcterms:modified xsi:type="dcterms:W3CDTF">2023-11-20T11:13:49Z</dcterms:modified>
</cp:coreProperties>
</file>